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34" activeTab="0"/>
  </bookViews>
  <sheets>
    <sheet name="№6 от 10.04.23" sheetId="1" r:id="rId1"/>
    <sheet name="Отчет о совместимости" sheetId="2" state="hidden" r:id="rId2"/>
  </sheets>
  <externalReferences>
    <externalReference r:id="rId5"/>
  </externalReferences>
  <definedNames>
    <definedName name="_xlnm.Print_Area" localSheetId="0">'№6 от 10.04.23'!$B$1:$J$123</definedName>
  </definedNames>
  <calcPr fullCalcOnLoad="1"/>
</workbook>
</file>

<file path=xl/sharedStrings.xml><?xml version="1.0" encoding="utf-8"?>
<sst xmlns="http://schemas.openxmlformats.org/spreadsheetml/2006/main" count="229" uniqueCount="84">
  <si>
    <t>УТВЕРЖДАЮ:</t>
  </si>
  <si>
    <t>Ед.изм.</t>
  </si>
  <si>
    <t>шт</t>
  </si>
  <si>
    <t>№п/п</t>
  </si>
  <si>
    <t xml:space="preserve">Наименование </t>
  </si>
  <si>
    <t>Отпускная цена,руб.</t>
  </si>
  <si>
    <t>Саженцы:</t>
  </si>
  <si>
    <t>до 0.5 м</t>
  </si>
  <si>
    <t>50 см</t>
  </si>
  <si>
    <t xml:space="preserve">до 0.5 м </t>
  </si>
  <si>
    <t>до 1 м</t>
  </si>
  <si>
    <t xml:space="preserve">             Прейскурант отпускных цен на сеянцы и саженцы древесно-кустарниковых пород, </t>
  </si>
  <si>
    <t>Айва японская с к/з</t>
  </si>
  <si>
    <t>1-2 г</t>
  </si>
  <si>
    <t>3-4 г</t>
  </si>
  <si>
    <t>Ель европейская, сосна обыкновенная с к/з</t>
  </si>
  <si>
    <t>Ель европейская</t>
  </si>
  <si>
    <t>2 г</t>
  </si>
  <si>
    <t>Сеянцы основных лесообразующих пород:</t>
  </si>
  <si>
    <t>Саженцы основных лесообразующих пород:</t>
  </si>
  <si>
    <t>Высота ,м</t>
  </si>
  <si>
    <t>до 1,0</t>
  </si>
  <si>
    <t>1,0 - 2,0</t>
  </si>
  <si>
    <t>2,0 - 3,0</t>
  </si>
  <si>
    <t>более 3,0</t>
  </si>
  <si>
    <t>до 0,5</t>
  </si>
  <si>
    <t>1,0-2,0</t>
  </si>
  <si>
    <t>более 2,0</t>
  </si>
  <si>
    <t>более 4,0</t>
  </si>
  <si>
    <t>0,5-1,0</t>
  </si>
  <si>
    <t>до 0,5 м</t>
  </si>
  <si>
    <t>3,0 - 4,0</t>
  </si>
  <si>
    <t>до 0,2</t>
  </si>
  <si>
    <t>1,0 - 1,5</t>
  </si>
  <si>
    <t>1,5 - 2,0</t>
  </si>
  <si>
    <t>до 0,3</t>
  </si>
  <si>
    <t>Директор Минского лесхоза</t>
  </si>
  <si>
    <t>Козак А.А.</t>
  </si>
  <si>
    <t>реализуемых с питомника Минского лесхоза</t>
  </si>
  <si>
    <t>Клен острол., Клен ложнопл., Клен ясенелист. и др. с комом земли</t>
  </si>
  <si>
    <t>Береза бородавч., Рябина обыкн., Каштан конский с комом земли</t>
  </si>
  <si>
    <t>Дуб красный, дуб черешчатый с комом земли</t>
  </si>
  <si>
    <t>Липа крупнол., Липа мелкол., Орех маньчжурский с комом земли</t>
  </si>
  <si>
    <t>Лиственница европейская с комом земли</t>
  </si>
  <si>
    <t>1,6 - 2,0</t>
  </si>
  <si>
    <t>1,2 - 1,6</t>
  </si>
  <si>
    <t>0,8 - 1,2</t>
  </si>
  <si>
    <t>0,5 - 0,8</t>
  </si>
  <si>
    <t>Сумах пушистый с комом земли</t>
  </si>
  <si>
    <t xml:space="preserve">до 0,5 </t>
  </si>
  <si>
    <t>0,5 - 1,0 м</t>
  </si>
  <si>
    <t>1,0 - 1,5 м</t>
  </si>
  <si>
    <t>0,3 - 0,6</t>
  </si>
  <si>
    <t>0,6  - 1,0</t>
  </si>
  <si>
    <t>0,5 - 1,0</t>
  </si>
  <si>
    <t>0,2 - 0,4</t>
  </si>
  <si>
    <t>0,4 - 0,6</t>
  </si>
  <si>
    <t>0,6 - 0,8</t>
  </si>
  <si>
    <t>0,8 - 1,0</t>
  </si>
  <si>
    <t>1,0 - 1,2</t>
  </si>
  <si>
    <t>1,2 - 1,5</t>
  </si>
  <si>
    <t>1,2 - 1,4</t>
  </si>
  <si>
    <t>Береза бор., ольха черн.</t>
  </si>
  <si>
    <t xml:space="preserve">Форзиция, Спирея в ассорт.,пузыреплодник в ассорт. </t>
  </si>
  <si>
    <t xml:space="preserve">Шиповник, боярышник </t>
  </si>
  <si>
    <t xml:space="preserve">Дерен в ассорт., барбарис в ассорт., калина красная </t>
  </si>
  <si>
    <t>Ива в ассорт., арония чернопл., Снежноягодник</t>
  </si>
  <si>
    <t>Бересклет, Бирючина, Вейгела, Гортензия, Дейция</t>
  </si>
  <si>
    <t>Ель европейская уличшенная</t>
  </si>
  <si>
    <t>Сосна обыкновенная улучшенная</t>
  </si>
  <si>
    <t>Ясень обыкн., Ясень ланцет., Ясень пушистый и др. с комом земли</t>
  </si>
  <si>
    <t>0,2 - 0,5</t>
  </si>
  <si>
    <t>4,0 - 6,0</t>
  </si>
  <si>
    <t>Туя Брабанд, Санкист, вудварди и др. с комом земли</t>
  </si>
  <si>
    <t>Туя Смарагд, колумна, корник, хосери, даника и др. с к.з.</t>
  </si>
  <si>
    <t>Можжевельник казацкий, скальный, китайский и др. с к.з.</t>
  </si>
  <si>
    <t>Сосна обыкн., дуб чер., Ясень об., Клен остр., Орех ман.</t>
  </si>
  <si>
    <t>7,0 - 9,0</t>
  </si>
  <si>
    <t>6,0 - 9,0</t>
  </si>
  <si>
    <t>Самшит с комом земли</t>
  </si>
  <si>
    <t>до 0,3 м</t>
  </si>
  <si>
    <t>0,3-0,5</t>
  </si>
  <si>
    <t>Сосна обыкн., дуб чер., Ясень об., Клен остр., Орех ман., Липа</t>
  </si>
  <si>
    <t xml:space="preserve"> № 6 от 10 апреля 2023 г.</t>
  </si>
</sst>
</file>

<file path=xl/styles.xml><?xml version="1.0" encoding="utf-8"?>
<styleSheet xmlns="http://schemas.openxmlformats.org/spreadsheetml/2006/main">
  <numFmts count="4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800]dddd\,\ mmmm\ dd\,\ yyyy"/>
    <numFmt numFmtId="197" formatCode="[$-FC19]d\ mmmm\ yyyy\ &quot;г.&quot;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.0"/>
  </numFmts>
  <fonts count="45">
    <font>
      <sz val="10"/>
      <name val="Arial"/>
      <family val="0"/>
    </font>
    <font>
      <sz val="12"/>
      <name val="Book Antiqua"/>
      <family val="1"/>
    </font>
    <font>
      <sz val="16"/>
      <name val="Book Antiqua"/>
      <family val="1"/>
    </font>
    <font>
      <b/>
      <i/>
      <sz val="16"/>
      <name val="Book Antiqua"/>
      <family val="1"/>
    </font>
    <font>
      <i/>
      <sz val="12"/>
      <name val="Book Antiqua"/>
      <family val="1"/>
    </font>
    <font>
      <sz val="18"/>
      <name val="Book Antiqua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6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96" fontId="4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6" fillId="0" borderId="20" xfId="42" applyNumberFormat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vertical="top" wrapText="1"/>
    </xf>
    <xf numFmtId="49" fontId="6" fillId="0" borderId="21" xfId="42" applyNumberFormat="1" applyBorder="1" applyAlignment="1" applyProtection="1">
      <alignment horizontal="center" vertical="top" wrapText="1"/>
      <protection/>
    </xf>
    <xf numFmtId="3" fontId="1" fillId="0" borderId="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justify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justify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3;&#1105;&#1085;&#1072;\&#1062;&#1077;&#1085;&#1099;\&#1055;&#1086;&#1073;&#1086;&#1095;&#1082;&#1072;\2007%20&#1075;&#1086;&#1076;\&#1055;&#1086;&#1089;&#1072;&#1076;&#1086;&#1095;&#1085;&#1099;&#1081;%20&#1085;&#1072;%20&#1087;&#1080;&#1090;&#1086;&#1084;&#1085;&#1080;&#1082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иповник"/>
      <sheetName val="сеянцы ясеня"/>
      <sheetName val="ясень"/>
      <sheetName val="лиственница"/>
      <sheetName val="клен"/>
      <sheetName val="бирючина"/>
      <sheetName val="липа"/>
      <sheetName val="рябина обыкн"/>
      <sheetName val="сеянцы сосны"/>
      <sheetName val="сосна"/>
      <sheetName val="смородина"/>
      <sheetName val="орех маньж"/>
      <sheetName val="облепиха"/>
      <sheetName val="каштан конский"/>
      <sheetName val="ива плакучая,шаровидная"/>
      <sheetName val="сеянцы ели"/>
      <sheetName val="ель"/>
      <sheetName val="спирея"/>
      <sheetName val="дуб"/>
      <sheetName val="мож-ник"/>
      <sheetName val="туя зап"/>
      <sheetName val="форзиция"/>
      <sheetName val="кизильник"/>
      <sheetName val="дерен"/>
      <sheetName val="береза"/>
      <sheetName val="сеянцы барбариса"/>
      <sheetName val="барбарис"/>
      <sheetName val="арония"/>
      <sheetName val="акация жел"/>
      <sheetName val="айва яп"/>
      <sheetName val="пример спирея"/>
      <sheetName val="уведомление"/>
      <sheetName val="Лист1"/>
      <sheetName val="прейскурант"/>
      <sheetName val="ОХР"/>
    </sheetNames>
    <sheetDataSet>
      <sheetData sheetId="1">
        <row r="24">
          <cell r="D24">
            <v>524</v>
          </cell>
        </row>
      </sheetData>
      <sheetData sheetId="8">
        <row r="24">
          <cell r="D24">
            <v>37</v>
          </cell>
        </row>
      </sheetData>
      <sheetData sheetId="13">
        <row r="26">
          <cell r="D26">
            <v>1470</v>
          </cell>
        </row>
      </sheetData>
      <sheetData sheetId="15">
        <row r="22">
          <cell r="D22">
            <v>50</v>
          </cell>
        </row>
      </sheetData>
      <sheetData sheetId="20">
        <row r="28">
          <cell r="D28">
            <v>3810</v>
          </cell>
          <cell r="H28">
            <v>5013</v>
          </cell>
          <cell r="L28">
            <v>6051</v>
          </cell>
          <cell r="P28">
            <v>7133</v>
          </cell>
        </row>
      </sheetData>
      <sheetData sheetId="22">
        <row r="24">
          <cell r="D24">
            <v>6897</v>
          </cell>
        </row>
      </sheetData>
      <sheetData sheetId="25">
        <row r="24">
          <cell r="D24">
            <v>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="60" zoomScaleNormal="60" zoomScalePageLayoutView="0" workbookViewId="0" topLeftCell="C103">
      <selection activeCell="J113" sqref="J113"/>
    </sheetView>
  </sheetViews>
  <sheetFormatPr defaultColWidth="9.140625" defaultRowHeight="12.75"/>
  <cols>
    <col min="1" max="1" width="32.28125" style="11" hidden="1" customWidth="1"/>
    <col min="2" max="2" width="27.57421875" style="11" hidden="1" customWidth="1"/>
    <col min="3" max="3" width="7.00390625" style="11" bestFit="1" customWidth="1"/>
    <col min="4" max="4" width="76.28125" style="19" customWidth="1"/>
    <col min="5" max="5" width="13.8515625" style="11" hidden="1" customWidth="1"/>
    <col min="6" max="6" width="2.140625" style="11" hidden="1" customWidth="1"/>
    <col min="7" max="7" width="12.421875" style="11" hidden="1" customWidth="1"/>
    <col min="8" max="8" width="8.7109375" style="11" hidden="1" customWidth="1"/>
    <col min="9" max="9" width="27.421875" style="11" customWidth="1"/>
    <col min="10" max="10" width="42.421875" style="11" customWidth="1"/>
    <col min="11" max="11" width="42.00390625" style="3" customWidth="1"/>
    <col min="12" max="16384" width="9.140625" style="3" customWidth="1"/>
  </cols>
  <sheetData>
    <row r="1" spans="1:10" ht="18.75" customHeight="1">
      <c r="A1" s="1"/>
      <c r="B1" s="2"/>
      <c r="C1" s="24"/>
      <c r="D1" s="25"/>
      <c r="E1" s="25"/>
      <c r="F1" s="25"/>
      <c r="G1" s="26"/>
      <c r="H1" s="26"/>
      <c r="I1" s="66" t="s">
        <v>0</v>
      </c>
      <c r="J1" s="66"/>
    </row>
    <row r="2" spans="1:10" ht="12.75" customHeight="1">
      <c r="A2" s="4"/>
      <c r="B2" s="2"/>
      <c r="C2" s="24"/>
      <c r="D2" s="25"/>
      <c r="E2" s="25"/>
      <c r="F2" s="25"/>
      <c r="G2" s="26"/>
      <c r="H2" s="26"/>
      <c r="I2" s="26"/>
      <c r="J2" s="26"/>
    </row>
    <row r="3" spans="1:10" ht="21">
      <c r="A3" s="1"/>
      <c r="B3" s="2"/>
      <c r="C3" s="24"/>
      <c r="D3" s="66" t="s">
        <v>36</v>
      </c>
      <c r="E3" s="66"/>
      <c r="F3" s="66"/>
      <c r="G3" s="66"/>
      <c r="H3" s="66"/>
      <c r="I3" s="66"/>
      <c r="J3" s="66"/>
    </row>
    <row r="4" spans="1:10" ht="12.75" customHeight="1">
      <c r="A4" s="4"/>
      <c r="B4" s="2"/>
      <c r="C4" s="24"/>
      <c r="D4" s="25"/>
      <c r="E4" s="25"/>
      <c r="F4" s="25"/>
      <c r="G4" s="26"/>
      <c r="H4" s="26"/>
      <c r="I4" s="26"/>
      <c r="J4" s="26"/>
    </row>
    <row r="5" spans="1:10" ht="19.5" customHeight="1">
      <c r="A5" s="5"/>
      <c r="B5" s="2"/>
      <c r="C5" s="24"/>
      <c r="D5" s="25"/>
      <c r="E5" s="25"/>
      <c r="F5" s="25"/>
      <c r="G5" s="26"/>
      <c r="H5" s="26"/>
      <c r="I5" s="67" t="s">
        <v>37</v>
      </c>
      <c r="J5" s="67"/>
    </row>
    <row r="6" spans="1:10" ht="12.75" customHeight="1">
      <c r="A6" s="2"/>
      <c r="B6" s="2"/>
      <c r="C6" s="24"/>
      <c r="D6" s="27"/>
      <c r="E6" s="27"/>
      <c r="F6" s="27"/>
      <c r="G6" s="27"/>
      <c r="H6" s="27"/>
      <c r="I6" s="27"/>
      <c r="J6" s="27"/>
    </row>
    <row r="7" spans="1:10" ht="18" customHeight="1">
      <c r="A7" s="2"/>
      <c r="B7" s="2"/>
      <c r="C7" s="24"/>
      <c r="D7" s="27"/>
      <c r="E7" s="27"/>
      <c r="F7" s="27"/>
      <c r="G7" s="27"/>
      <c r="H7" s="27"/>
      <c r="I7" s="27"/>
      <c r="J7" s="27"/>
    </row>
    <row r="8" spans="1:10" ht="30" customHeight="1">
      <c r="A8" s="68"/>
      <c r="B8" s="68"/>
      <c r="C8" s="7"/>
      <c r="D8" s="28" t="s">
        <v>11</v>
      </c>
      <c r="E8" s="28"/>
      <c r="F8" s="28"/>
      <c r="G8" s="28"/>
      <c r="H8" s="28"/>
      <c r="I8" s="28"/>
      <c r="J8" s="28"/>
    </row>
    <row r="9" spans="1:10" ht="21">
      <c r="A9" s="69"/>
      <c r="B9" s="69"/>
      <c r="C9" s="3"/>
      <c r="D9" s="70" t="s">
        <v>38</v>
      </c>
      <c r="E9" s="70"/>
      <c r="F9" s="70"/>
      <c r="G9" s="70"/>
      <c r="H9" s="70"/>
      <c r="I9" s="70"/>
      <c r="J9" s="70"/>
    </row>
    <row r="10" spans="1:10" ht="21" hidden="1">
      <c r="A10" s="6"/>
      <c r="B10" s="6"/>
      <c r="C10" s="6"/>
      <c r="D10" s="7"/>
      <c r="E10" s="6"/>
      <c r="F10" s="7"/>
      <c r="G10" s="7"/>
      <c r="H10" s="7"/>
      <c r="I10" s="7"/>
      <c r="J10" s="7"/>
    </row>
    <row r="11" spans="1:10" ht="21">
      <c r="A11" s="6"/>
      <c r="B11" s="6"/>
      <c r="C11" s="6"/>
      <c r="D11" s="7"/>
      <c r="E11" s="6"/>
      <c r="F11" s="7"/>
      <c r="G11" s="7"/>
      <c r="H11" s="7"/>
      <c r="I11" s="8"/>
      <c r="J11" s="9"/>
    </row>
    <row r="12" spans="1:10" ht="21" hidden="1">
      <c r="A12" s="6"/>
      <c r="B12" s="6"/>
      <c r="C12" s="6"/>
      <c r="D12" s="7"/>
      <c r="E12" s="6"/>
      <c r="F12" s="7"/>
      <c r="G12" s="7"/>
      <c r="H12" s="7"/>
      <c r="I12" s="10"/>
      <c r="J12" s="9"/>
    </row>
    <row r="13" spans="1:10" ht="21">
      <c r="A13" s="6"/>
      <c r="B13" s="6"/>
      <c r="C13" s="6"/>
      <c r="D13" s="7"/>
      <c r="E13" s="6"/>
      <c r="F13" s="7"/>
      <c r="G13" s="7"/>
      <c r="H13" s="7"/>
      <c r="I13" s="10"/>
      <c r="J13" s="9" t="s">
        <v>83</v>
      </c>
    </row>
    <row r="14" spans="1:10" ht="15.75">
      <c r="A14" s="13"/>
      <c r="D14" s="3"/>
      <c r="F14" s="3"/>
      <c r="G14" s="3"/>
      <c r="H14" s="3"/>
      <c r="I14" s="12"/>
      <c r="J14" s="12"/>
    </row>
    <row r="15" spans="1:10" s="11" customFormat="1" ht="15.75">
      <c r="A15" s="14" t="s">
        <v>5</v>
      </c>
      <c r="B15" s="14"/>
      <c r="C15" s="14" t="s">
        <v>3</v>
      </c>
      <c r="D15" s="14" t="s">
        <v>4</v>
      </c>
      <c r="E15" s="14"/>
      <c r="F15" s="14"/>
      <c r="G15" s="14" t="s">
        <v>1</v>
      </c>
      <c r="H15" s="14"/>
      <c r="I15" s="15" t="s">
        <v>20</v>
      </c>
      <c r="J15" s="14" t="s">
        <v>5</v>
      </c>
    </row>
    <row r="16" spans="1:10" ht="15.75">
      <c r="A16" s="14">
        <v>5</v>
      </c>
      <c r="B16" s="14"/>
      <c r="C16" s="14">
        <v>1</v>
      </c>
      <c r="D16" s="14">
        <v>2</v>
      </c>
      <c r="E16" s="14"/>
      <c r="F16" s="14"/>
      <c r="G16" s="14">
        <v>3</v>
      </c>
      <c r="H16" s="14"/>
      <c r="I16" s="14">
        <v>3</v>
      </c>
      <c r="J16" s="14">
        <v>4</v>
      </c>
    </row>
    <row r="17" spans="1:10" ht="21">
      <c r="A17" s="16"/>
      <c r="B17" s="14"/>
      <c r="C17" s="14"/>
      <c r="D17" s="23" t="s">
        <v>6</v>
      </c>
      <c r="E17" s="14"/>
      <c r="F17" s="14"/>
      <c r="G17" s="14"/>
      <c r="H17" s="14"/>
      <c r="I17" s="14"/>
      <c r="J17" s="16"/>
    </row>
    <row r="18" spans="1:10" ht="23.25">
      <c r="A18" s="16">
        <v>3064</v>
      </c>
      <c r="B18" s="16">
        <f>3013-13</f>
        <v>3000</v>
      </c>
      <c r="C18" s="14">
        <v>1</v>
      </c>
      <c r="D18" s="52" t="s">
        <v>39</v>
      </c>
      <c r="E18" s="49"/>
      <c r="F18" s="49"/>
      <c r="G18" s="49"/>
      <c r="H18" s="49"/>
      <c r="I18" s="53" t="s">
        <v>21</v>
      </c>
      <c r="J18" s="50">
        <v>6.5</v>
      </c>
    </row>
    <row r="19" spans="1:10" ht="23.25">
      <c r="A19" s="16">
        <v>3905</v>
      </c>
      <c r="B19" s="16">
        <f>3847+53</f>
        <v>3900</v>
      </c>
      <c r="C19" s="14">
        <v>2</v>
      </c>
      <c r="D19" s="52" t="s">
        <v>39</v>
      </c>
      <c r="E19" s="49"/>
      <c r="F19" s="49"/>
      <c r="G19" s="49"/>
      <c r="H19" s="49"/>
      <c r="I19" s="51" t="s">
        <v>22</v>
      </c>
      <c r="J19" s="50">
        <v>11.5</v>
      </c>
    </row>
    <row r="20" spans="1:10" ht="23.25">
      <c r="A20" s="16"/>
      <c r="B20" s="16">
        <f>3847+53</f>
        <v>3900</v>
      </c>
      <c r="C20" s="14">
        <v>3</v>
      </c>
      <c r="D20" s="52" t="s">
        <v>39</v>
      </c>
      <c r="E20" s="49"/>
      <c r="F20" s="49"/>
      <c r="G20" s="49"/>
      <c r="H20" s="49"/>
      <c r="I20" s="51" t="s">
        <v>23</v>
      </c>
      <c r="J20" s="50">
        <v>17</v>
      </c>
    </row>
    <row r="21" spans="1:10" ht="23.25" hidden="1">
      <c r="A21" s="16">
        <v>3150</v>
      </c>
      <c r="B21" s="16">
        <f>3357+243</f>
        <v>3600</v>
      </c>
      <c r="C21" s="14">
        <v>4</v>
      </c>
      <c r="D21" s="52" t="s">
        <v>39</v>
      </c>
      <c r="E21" s="49"/>
      <c r="F21" s="49"/>
      <c r="G21" s="49"/>
      <c r="H21" s="49"/>
      <c r="I21" s="51" t="s">
        <v>23</v>
      </c>
      <c r="J21" s="50">
        <v>17</v>
      </c>
    </row>
    <row r="22" spans="1:10" ht="23.25">
      <c r="A22" s="16">
        <v>4124</v>
      </c>
      <c r="B22" s="16">
        <f>4301-1</f>
        <v>4300</v>
      </c>
      <c r="C22" s="14">
        <v>4</v>
      </c>
      <c r="D22" s="52" t="s">
        <v>39</v>
      </c>
      <c r="E22" s="49"/>
      <c r="F22" s="49"/>
      <c r="G22" s="49"/>
      <c r="H22" s="49"/>
      <c r="I22" s="53" t="s">
        <v>31</v>
      </c>
      <c r="J22" s="50">
        <v>27</v>
      </c>
    </row>
    <row r="23" spans="1:10" ht="23.25">
      <c r="A23" s="16"/>
      <c r="B23" s="16">
        <f>3357+243</f>
        <v>3600</v>
      </c>
      <c r="C23" s="14">
        <v>5</v>
      </c>
      <c r="D23" s="52" t="s">
        <v>39</v>
      </c>
      <c r="E23" s="49"/>
      <c r="F23" s="49"/>
      <c r="G23" s="49"/>
      <c r="H23" s="49"/>
      <c r="I23" s="53" t="s">
        <v>77</v>
      </c>
      <c r="J23" s="50">
        <v>148</v>
      </c>
    </row>
    <row r="24" spans="1:10" ht="23.25">
      <c r="A24" s="16"/>
      <c r="B24" s="16"/>
      <c r="C24" s="14">
        <v>6</v>
      </c>
      <c r="D24" s="48" t="s">
        <v>40</v>
      </c>
      <c r="E24" s="49" t="s">
        <v>8</v>
      </c>
      <c r="F24" s="49">
        <v>400</v>
      </c>
      <c r="G24" s="49" t="s">
        <v>2</v>
      </c>
      <c r="H24" s="49" t="s">
        <v>10</v>
      </c>
      <c r="I24" s="53" t="s">
        <v>21</v>
      </c>
      <c r="J24" s="50">
        <v>5.5</v>
      </c>
    </row>
    <row r="25" spans="1:10" ht="23.25">
      <c r="A25" s="16"/>
      <c r="B25" s="16"/>
      <c r="C25" s="14">
        <v>7</v>
      </c>
      <c r="D25" s="48" t="s">
        <v>40</v>
      </c>
      <c r="E25" s="49"/>
      <c r="F25" s="49"/>
      <c r="G25" s="49"/>
      <c r="H25" s="49"/>
      <c r="I25" s="51" t="s">
        <v>22</v>
      </c>
      <c r="J25" s="50">
        <v>8.5</v>
      </c>
    </row>
    <row r="26" spans="1:10" ht="23.25">
      <c r="A26" s="16">
        <v>3818</v>
      </c>
      <c r="B26" s="16">
        <f>3828-28</f>
        <v>3800</v>
      </c>
      <c r="C26" s="14">
        <v>8</v>
      </c>
      <c r="D26" s="48" t="s">
        <v>40</v>
      </c>
      <c r="E26" s="49"/>
      <c r="F26" s="49"/>
      <c r="G26" s="49"/>
      <c r="H26" s="49"/>
      <c r="I26" s="51" t="s">
        <v>23</v>
      </c>
      <c r="J26" s="50">
        <v>15</v>
      </c>
    </row>
    <row r="27" spans="1:10" ht="23.25">
      <c r="A27" s="16"/>
      <c r="B27" s="16"/>
      <c r="C27" s="14">
        <v>9</v>
      </c>
      <c r="D27" s="48" t="s">
        <v>40</v>
      </c>
      <c r="E27" s="49"/>
      <c r="F27" s="49"/>
      <c r="G27" s="49"/>
      <c r="H27" s="49"/>
      <c r="I27" s="51" t="s">
        <v>31</v>
      </c>
      <c r="J27" s="50">
        <v>24</v>
      </c>
    </row>
    <row r="28" spans="1:10" ht="23.25">
      <c r="A28" s="16">
        <v>1922</v>
      </c>
      <c r="B28" s="16">
        <f>1925-25</f>
        <v>1900</v>
      </c>
      <c r="C28" s="14">
        <v>10</v>
      </c>
      <c r="D28" s="48" t="s">
        <v>40</v>
      </c>
      <c r="E28" s="49"/>
      <c r="F28" s="49"/>
      <c r="G28" s="49"/>
      <c r="H28" s="49"/>
      <c r="I28" s="51" t="s">
        <v>77</v>
      </c>
      <c r="J28" s="50">
        <v>118</v>
      </c>
    </row>
    <row r="29" spans="1:10" ht="23.25">
      <c r="A29" s="16">
        <v>4326</v>
      </c>
      <c r="B29" s="16">
        <f>4338-38</f>
        <v>4300</v>
      </c>
      <c r="C29" s="14">
        <v>11</v>
      </c>
      <c r="D29" s="48" t="s">
        <v>41</v>
      </c>
      <c r="E29" s="49"/>
      <c r="F29" s="49"/>
      <c r="G29" s="49"/>
      <c r="H29" s="49"/>
      <c r="I29" s="51" t="s">
        <v>21</v>
      </c>
      <c r="J29" s="50">
        <v>6.5</v>
      </c>
    </row>
    <row r="30" spans="1:10" ht="23.25">
      <c r="A30" s="16">
        <v>5683</v>
      </c>
      <c r="B30" s="16">
        <f>5696+4</f>
        <v>5700</v>
      </c>
      <c r="C30" s="14">
        <v>12</v>
      </c>
      <c r="D30" s="48" t="s">
        <v>41</v>
      </c>
      <c r="E30" s="49"/>
      <c r="F30" s="49"/>
      <c r="G30" s="49"/>
      <c r="H30" s="49"/>
      <c r="I30" s="51" t="s">
        <v>33</v>
      </c>
      <c r="J30" s="50">
        <v>11.5</v>
      </c>
    </row>
    <row r="31" spans="1:10" ht="23.25">
      <c r="A31" s="16">
        <v>6390</v>
      </c>
      <c r="B31" s="16">
        <f>6403-3</f>
        <v>6400</v>
      </c>
      <c r="C31" s="14">
        <v>13</v>
      </c>
      <c r="D31" s="48" t="s">
        <v>41</v>
      </c>
      <c r="E31" s="49"/>
      <c r="F31" s="49"/>
      <c r="G31" s="49"/>
      <c r="H31" s="49"/>
      <c r="I31" s="51" t="s">
        <v>34</v>
      </c>
      <c r="J31" s="50">
        <v>16</v>
      </c>
    </row>
    <row r="32" spans="1:10" ht="23.25">
      <c r="A32" s="16"/>
      <c r="B32" s="16">
        <f>6403-3</f>
        <v>6400</v>
      </c>
      <c r="C32" s="14">
        <v>14</v>
      </c>
      <c r="D32" s="48" t="s">
        <v>41</v>
      </c>
      <c r="E32" s="49"/>
      <c r="F32" s="49"/>
      <c r="G32" s="49"/>
      <c r="H32" s="49"/>
      <c r="I32" s="51" t="s">
        <v>23</v>
      </c>
      <c r="J32" s="50">
        <v>23</v>
      </c>
    </row>
    <row r="33" spans="1:10" ht="23.25">
      <c r="A33" s="16"/>
      <c r="B33" s="16"/>
      <c r="C33" s="14">
        <v>15</v>
      </c>
      <c r="D33" s="48" t="s">
        <v>41</v>
      </c>
      <c r="E33" s="49"/>
      <c r="F33" s="49"/>
      <c r="G33" s="49"/>
      <c r="H33" s="49"/>
      <c r="I33" s="51" t="s">
        <v>31</v>
      </c>
      <c r="J33" s="50">
        <v>46</v>
      </c>
    </row>
    <row r="34" spans="1:10" ht="23.25">
      <c r="A34" s="16">
        <v>2632</v>
      </c>
      <c r="B34" s="16">
        <f>2669+31</f>
        <v>2700</v>
      </c>
      <c r="C34" s="14">
        <v>16</v>
      </c>
      <c r="D34" s="48" t="s">
        <v>41</v>
      </c>
      <c r="E34" s="49"/>
      <c r="F34" s="49"/>
      <c r="G34" s="49"/>
      <c r="H34" s="49"/>
      <c r="I34" s="51" t="s">
        <v>78</v>
      </c>
      <c r="J34" s="50">
        <v>278</v>
      </c>
    </row>
    <row r="35" spans="1:10" ht="23.25">
      <c r="A35" s="16">
        <v>2711</v>
      </c>
      <c r="B35" s="16">
        <f>2646-46</f>
        <v>2600</v>
      </c>
      <c r="C35" s="14">
        <v>17</v>
      </c>
      <c r="D35" s="48" t="s">
        <v>70</v>
      </c>
      <c r="E35" s="49"/>
      <c r="F35" s="49"/>
      <c r="G35" s="49"/>
      <c r="H35" s="49"/>
      <c r="I35" s="53" t="s">
        <v>21</v>
      </c>
      <c r="J35" s="50">
        <v>6.5</v>
      </c>
    </row>
    <row r="36" spans="1:10" ht="23.25">
      <c r="A36" s="16"/>
      <c r="B36" s="16"/>
      <c r="C36" s="14">
        <v>18</v>
      </c>
      <c r="D36" s="48" t="s">
        <v>70</v>
      </c>
      <c r="E36" s="49"/>
      <c r="F36" s="49"/>
      <c r="G36" s="49"/>
      <c r="H36" s="49"/>
      <c r="I36" s="51" t="s">
        <v>22</v>
      </c>
      <c r="J36" s="50">
        <v>11.5</v>
      </c>
    </row>
    <row r="37" spans="1:10" ht="23.25">
      <c r="A37" s="16"/>
      <c r="B37" s="16"/>
      <c r="C37" s="14">
        <v>19</v>
      </c>
      <c r="D37" s="48" t="s">
        <v>70</v>
      </c>
      <c r="E37" s="49"/>
      <c r="F37" s="49"/>
      <c r="G37" s="49"/>
      <c r="H37" s="49"/>
      <c r="I37" s="51" t="s">
        <v>23</v>
      </c>
      <c r="J37" s="50">
        <v>18</v>
      </c>
    </row>
    <row r="38" spans="1:10" ht="23.25">
      <c r="A38" s="16">
        <v>8795</v>
      </c>
      <c r="B38" s="16">
        <v>8800</v>
      </c>
      <c r="C38" s="14">
        <v>20</v>
      </c>
      <c r="D38" s="48" t="s">
        <v>70</v>
      </c>
      <c r="E38" s="49"/>
      <c r="F38" s="49"/>
      <c r="G38" s="49"/>
      <c r="H38" s="49"/>
      <c r="I38" s="53" t="s">
        <v>31</v>
      </c>
      <c r="J38" s="50">
        <v>27</v>
      </c>
    </row>
    <row r="39" spans="1:10" ht="23.25">
      <c r="A39" s="16"/>
      <c r="B39" s="16"/>
      <c r="C39" s="14">
        <v>21</v>
      </c>
      <c r="D39" s="48" t="s">
        <v>70</v>
      </c>
      <c r="E39" s="49"/>
      <c r="F39" s="49"/>
      <c r="G39" s="49"/>
      <c r="H39" s="49"/>
      <c r="I39" s="53" t="s">
        <v>28</v>
      </c>
      <c r="J39" s="50">
        <v>48</v>
      </c>
    </row>
    <row r="40" spans="1:10" ht="23.25">
      <c r="A40" s="16"/>
      <c r="B40" s="16"/>
      <c r="C40" s="14">
        <v>22</v>
      </c>
      <c r="D40" s="48" t="s">
        <v>42</v>
      </c>
      <c r="E40" s="49"/>
      <c r="F40" s="49"/>
      <c r="G40" s="49"/>
      <c r="H40" s="49"/>
      <c r="I40" s="53" t="s">
        <v>21</v>
      </c>
      <c r="J40" s="50">
        <v>6.5</v>
      </c>
    </row>
    <row r="41" spans="1:10" ht="23.25">
      <c r="A41" s="16"/>
      <c r="B41" s="16"/>
      <c r="C41" s="14">
        <v>23</v>
      </c>
      <c r="D41" s="48" t="s">
        <v>42</v>
      </c>
      <c r="E41" s="49"/>
      <c r="F41" s="49"/>
      <c r="G41" s="49"/>
      <c r="H41" s="49"/>
      <c r="I41" s="51" t="s">
        <v>22</v>
      </c>
      <c r="J41" s="50">
        <v>13</v>
      </c>
    </row>
    <row r="42" spans="1:10" ht="23.25">
      <c r="A42" s="16"/>
      <c r="B42" s="16"/>
      <c r="C42" s="14">
        <v>24</v>
      </c>
      <c r="D42" s="48" t="s">
        <v>42</v>
      </c>
      <c r="E42" s="49"/>
      <c r="F42" s="49"/>
      <c r="G42" s="49"/>
      <c r="H42" s="49"/>
      <c r="I42" s="51" t="s">
        <v>23</v>
      </c>
      <c r="J42" s="50">
        <v>22</v>
      </c>
    </row>
    <row r="43" spans="1:10" ht="23.25">
      <c r="A43" s="16"/>
      <c r="B43" s="16">
        <f>15012-12</f>
        <v>15000</v>
      </c>
      <c r="C43" s="14">
        <v>25</v>
      </c>
      <c r="D43" s="48" t="s">
        <v>42</v>
      </c>
      <c r="E43" s="49"/>
      <c r="F43" s="49"/>
      <c r="G43" s="49"/>
      <c r="H43" s="49"/>
      <c r="I43" s="53" t="s">
        <v>31</v>
      </c>
      <c r="J43" s="50">
        <v>30</v>
      </c>
    </row>
    <row r="44" spans="1:10" ht="23.25">
      <c r="A44" s="16"/>
      <c r="B44" s="16"/>
      <c r="C44" s="14">
        <v>26</v>
      </c>
      <c r="D44" s="48" t="s">
        <v>42</v>
      </c>
      <c r="E44" s="49"/>
      <c r="F44" s="49"/>
      <c r="G44" s="49"/>
      <c r="H44" s="49"/>
      <c r="I44" s="53" t="s">
        <v>78</v>
      </c>
      <c r="J44" s="50">
        <v>217</v>
      </c>
    </row>
    <row r="45" spans="1:10" ht="23.25">
      <c r="A45" s="16">
        <v>3552</v>
      </c>
      <c r="B45" s="16">
        <f>3108-8</f>
        <v>3100</v>
      </c>
      <c r="C45" s="14">
        <v>27</v>
      </c>
      <c r="D45" s="48" t="s">
        <v>43</v>
      </c>
      <c r="E45" s="49" t="s">
        <v>7</v>
      </c>
      <c r="F45" s="49">
        <v>500</v>
      </c>
      <c r="G45" s="49" t="s">
        <v>2</v>
      </c>
      <c r="H45" s="49" t="s">
        <v>9</v>
      </c>
      <c r="I45" s="51" t="s">
        <v>32</v>
      </c>
      <c r="J45" s="50">
        <v>2</v>
      </c>
    </row>
    <row r="46" spans="1:10" ht="23.25">
      <c r="A46" s="16">
        <v>4064</v>
      </c>
      <c r="B46" s="16"/>
      <c r="C46" s="14">
        <v>28</v>
      </c>
      <c r="D46" s="48" t="s">
        <v>43</v>
      </c>
      <c r="E46" s="49"/>
      <c r="F46" s="49"/>
      <c r="G46" s="49"/>
      <c r="H46" s="49"/>
      <c r="I46" s="51" t="s">
        <v>71</v>
      </c>
      <c r="J46" s="50">
        <v>7.5</v>
      </c>
    </row>
    <row r="47" spans="1:10" ht="23.25">
      <c r="A47" s="16">
        <v>5511</v>
      </c>
      <c r="B47" s="16">
        <f>5067+33</f>
        <v>5100</v>
      </c>
      <c r="C47" s="14">
        <v>29</v>
      </c>
      <c r="D47" s="48" t="s">
        <v>43</v>
      </c>
      <c r="E47" s="49"/>
      <c r="F47" s="49"/>
      <c r="G47" s="49"/>
      <c r="H47" s="49"/>
      <c r="I47" s="51" t="s">
        <v>47</v>
      </c>
      <c r="J47" s="50">
        <v>13</v>
      </c>
    </row>
    <row r="48" spans="1:10" ht="23.25">
      <c r="A48" s="16">
        <v>6782</v>
      </c>
      <c r="B48" s="16">
        <f>6372+28</f>
        <v>6400</v>
      </c>
      <c r="C48" s="14">
        <v>30</v>
      </c>
      <c r="D48" s="48" t="s">
        <v>43</v>
      </c>
      <c r="E48" s="49"/>
      <c r="F48" s="49"/>
      <c r="G48" s="49"/>
      <c r="H48" s="49"/>
      <c r="I48" s="51" t="s">
        <v>46</v>
      </c>
      <c r="J48" s="50">
        <v>16</v>
      </c>
    </row>
    <row r="49" spans="1:10" ht="23.25">
      <c r="A49" s="16"/>
      <c r="B49" s="16"/>
      <c r="C49" s="14">
        <v>31</v>
      </c>
      <c r="D49" s="48" t="s">
        <v>43</v>
      </c>
      <c r="E49" s="49"/>
      <c r="F49" s="49"/>
      <c r="G49" s="49"/>
      <c r="H49" s="49"/>
      <c r="I49" s="53" t="s">
        <v>45</v>
      </c>
      <c r="J49" s="50">
        <v>19</v>
      </c>
    </row>
    <row r="50" spans="1:10" ht="23.25">
      <c r="A50" s="16"/>
      <c r="B50" s="16"/>
      <c r="C50" s="14">
        <v>32</v>
      </c>
      <c r="D50" s="48" t="s">
        <v>43</v>
      </c>
      <c r="E50" s="49"/>
      <c r="F50" s="49"/>
      <c r="G50" s="49"/>
      <c r="H50" s="49"/>
      <c r="I50" s="53" t="s">
        <v>44</v>
      </c>
      <c r="J50" s="50">
        <v>27</v>
      </c>
    </row>
    <row r="51" spans="1:10" ht="23.25">
      <c r="A51" s="16"/>
      <c r="B51" s="16"/>
      <c r="C51" s="14">
        <v>33</v>
      </c>
      <c r="D51" s="48" t="s">
        <v>43</v>
      </c>
      <c r="E51" s="49"/>
      <c r="F51" s="49"/>
      <c r="G51" s="49"/>
      <c r="H51" s="49"/>
      <c r="I51" s="53" t="s">
        <v>72</v>
      </c>
      <c r="J51" s="50">
        <v>116</v>
      </c>
    </row>
    <row r="52" spans="1:10" ht="23.25">
      <c r="A52" s="16">
        <v>8517</v>
      </c>
      <c r="B52" s="16"/>
      <c r="C52" s="14">
        <v>34</v>
      </c>
      <c r="D52" s="48" t="s">
        <v>43</v>
      </c>
      <c r="E52" s="49"/>
      <c r="F52" s="49"/>
      <c r="G52" s="49"/>
      <c r="H52" s="49"/>
      <c r="I52" s="53" t="s">
        <v>78</v>
      </c>
      <c r="J52" s="50">
        <v>222</v>
      </c>
    </row>
    <row r="53" spans="1:10" ht="23.25">
      <c r="A53" s="16"/>
      <c r="B53" s="16">
        <f>6372+28</f>
        <v>6400</v>
      </c>
      <c r="C53" s="14">
        <v>35</v>
      </c>
      <c r="D53" s="48" t="s">
        <v>15</v>
      </c>
      <c r="E53" s="49"/>
      <c r="F53" s="49"/>
      <c r="G53" s="49"/>
      <c r="H53" s="49"/>
      <c r="I53" s="53" t="s">
        <v>35</v>
      </c>
      <c r="J53" s="50">
        <v>3</v>
      </c>
    </row>
    <row r="54" spans="1:10" ht="23.25">
      <c r="A54" s="16"/>
      <c r="B54" s="16"/>
      <c r="C54" s="14">
        <v>36</v>
      </c>
      <c r="D54" s="48" t="s">
        <v>15</v>
      </c>
      <c r="E54" s="49"/>
      <c r="F54" s="49"/>
      <c r="G54" s="49"/>
      <c r="H54" s="49"/>
      <c r="I54" s="51" t="s">
        <v>52</v>
      </c>
      <c r="J54" s="50">
        <v>6.5</v>
      </c>
    </row>
    <row r="55" spans="1:10" ht="23.25" hidden="1">
      <c r="A55" s="16">
        <v>2798</v>
      </c>
      <c r="B55" s="16"/>
      <c r="C55" s="14">
        <v>36</v>
      </c>
      <c r="D55" s="48" t="s">
        <v>15</v>
      </c>
      <c r="E55" s="49"/>
      <c r="F55" s="49"/>
      <c r="G55" s="49"/>
      <c r="H55" s="49"/>
      <c r="I55" s="51" t="s">
        <v>26</v>
      </c>
      <c r="J55" s="50">
        <v>80000</v>
      </c>
    </row>
    <row r="56" spans="1:10" ht="23.25">
      <c r="A56" s="16"/>
      <c r="B56" s="16"/>
      <c r="C56" s="14">
        <v>37</v>
      </c>
      <c r="D56" s="48" t="s">
        <v>15</v>
      </c>
      <c r="E56" s="49"/>
      <c r="F56" s="49"/>
      <c r="G56" s="49"/>
      <c r="H56" s="49"/>
      <c r="I56" s="51" t="s">
        <v>53</v>
      </c>
      <c r="J56" s="50">
        <v>9.5</v>
      </c>
    </row>
    <row r="57" spans="1:10" ht="23.25">
      <c r="A57" s="16">
        <v>3834</v>
      </c>
      <c r="B57" s="16"/>
      <c r="C57" s="14">
        <v>38</v>
      </c>
      <c r="D57" s="48" t="s">
        <v>15</v>
      </c>
      <c r="E57" s="49"/>
      <c r="F57" s="49"/>
      <c r="G57" s="49"/>
      <c r="H57" s="49"/>
      <c r="I57" s="53" t="s">
        <v>33</v>
      </c>
      <c r="J57" s="50">
        <v>14</v>
      </c>
    </row>
    <row r="58" spans="1:10" ht="23.25">
      <c r="A58" s="16">
        <v>6774</v>
      </c>
      <c r="B58" s="16">
        <v>7000</v>
      </c>
      <c r="C58" s="14">
        <v>39</v>
      </c>
      <c r="D58" s="48" t="s">
        <v>15</v>
      </c>
      <c r="E58" s="49"/>
      <c r="F58" s="49"/>
      <c r="G58" s="49"/>
      <c r="H58" s="49"/>
      <c r="I58" s="51" t="s">
        <v>34</v>
      </c>
      <c r="J58" s="50">
        <v>18</v>
      </c>
    </row>
    <row r="59" spans="1:10" ht="23.25" hidden="1">
      <c r="A59" s="16">
        <v>10410</v>
      </c>
      <c r="B59" s="16"/>
      <c r="C59" s="14">
        <v>40</v>
      </c>
      <c r="D59" s="48" t="s">
        <v>15</v>
      </c>
      <c r="E59" s="49"/>
      <c r="F59" s="49"/>
      <c r="G59" s="49"/>
      <c r="H59" s="49"/>
      <c r="I59" s="51" t="s">
        <v>26</v>
      </c>
      <c r="J59" s="50">
        <v>80000</v>
      </c>
    </row>
    <row r="60" spans="1:10" ht="23.25">
      <c r="A60" s="16"/>
      <c r="B60" s="46"/>
      <c r="C60" s="14">
        <v>40</v>
      </c>
      <c r="D60" s="48" t="s">
        <v>15</v>
      </c>
      <c r="E60" s="49"/>
      <c r="F60" s="49"/>
      <c r="G60" s="49"/>
      <c r="H60" s="49"/>
      <c r="I60" s="51" t="s">
        <v>23</v>
      </c>
      <c r="J60" s="50">
        <v>24</v>
      </c>
    </row>
    <row r="61" spans="1:10" ht="23.25">
      <c r="A61" s="16"/>
      <c r="B61" s="46"/>
      <c r="C61" s="14">
        <v>41</v>
      </c>
      <c r="D61" s="48" t="s">
        <v>15</v>
      </c>
      <c r="E61" s="49"/>
      <c r="F61" s="49"/>
      <c r="G61" s="49"/>
      <c r="H61" s="49"/>
      <c r="I61" s="53" t="s">
        <v>24</v>
      </c>
      <c r="J61" s="50">
        <v>44</v>
      </c>
    </row>
    <row r="62" spans="1:10" ht="23.25">
      <c r="A62" s="16">
        <v>17000</v>
      </c>
      <c r="C62" s="14">
        <v>42</v>
      </c>
      <c r="D62" s="48" t="s">
        <v>48</v>
      </c>
      <c r="E62" s="49"/>
      <c r="F62" s="49"/>
      <c r="G62" s="49"/>
      <c r="H62" s="49"/>
      <c r="I62" s="53" t="s">
        <v>21</v>
      </c>
      <c r="J62" s="50">
        <v>7</v>
      </c>
    </row>
    <row r="63" spans="1:10" ht="23.25">
      <c r="A63" s="16"/>
      <c r="B63" s="16">
        <v>10400</v>
      </c>
      <c r="C63" s="14">
        <v>43</v>
      </c>
      <c r="D63" s="48" t="s">
        <v>48</v>
      </c>
      <c r="E63" s="49"/>
      <c r="F63" s="49"/>
      <c r="G63" s="49"/>
      <c r="H63" s="49"/>
      <c r="I63" s="51" t="s">
        <v>22</v>
      </c>
      <c r="J63" s="50">
        <v>16</v>
      </c>
    </row>
    <row r="64" spans="1:10" ht="23.25">
      <c r="A64" s="16">
        <f>'[1]кизильник'!D24</f>
        <v>6897</v>
      </c>
      <c r="B64" s="16">
        <f>6700</f>
        <v>6700</v>
      </c>
      <c r="C64" s="14">
        <v>44</v>
      </c>
      <c r="D64" s="48" t="s">
        <v>48</v>
      </c>
      <c r="E64" s="49"/>
      <c r="F64" s="49"/>
      <c r="G64" s="49"/>
      <c r="H64" s="49"/>
      <c r="I64" s="51" t="s">
        <v>23</v>
      </c>
      <c r="J64" s="50">
        <v>26</v>
      </c>
    </row>
    <row r="65" spans="1:10" ht="23.25">
      <c r="A65" s="16"/>
      <c r="B65" s="16"/>
      <c r="C65" s="14">
        <v>45</v>
      </c>
      <c r="D65" s="48" t="s">
        <v>48</v>
      </c>
      <c r="E65" s="49"/>
      <c r="F65" s="49"/>
      <c r="G65" s="49"/>
      <c r="H65" s="49"/>
      <c r="I65" s="51" t="s">
        <v>24</v>
      </c>
      <c r="J65" s="50">
        <v>43</v>
      </c>
    </row>
    <row r="66" spans="1:10" ht="23.25">
      <c r="A66" s="16">
        <v>4416</v>
      </c>
      <c r="B66" s="16">
        <f>4431-31</f>
        <v>4400</v>
      </c>
      <c r="C66" s="14">
        <v>46</v>
      </c>
      <c r="D66" s="48" t="s">
        <v>12</v>
      </c>
      <c r="E66" s="49"/>
      <c r="F66" s="49"/>
      <c r="G66" s="49"/>
      <c r="H66" s="49"/>
      <c r="I66" s="51" t="s">
        <v>25</v>
      </c>
      <c r="J66" s="50">
        <v>3.5</v>
      </c>
    </row>
    <row r="67" spans="1:10" ht="23.25">
      <c r="A67" s="16"/>
      <c r="B67" s="16">
        <f>3957+43</f>
        <v>4000</v>
      </c>
      <c r="C67" s="14">
        <v>47</v>
      </c>
      <c r="D67" s="54" t="s">
        <v>63</v>
      </c>
      <c r="E67" s="14"/>
      <c r="F67" s="14"/>
      <c r="G67" s="14"/>
      <c r="H67" s="14"/>
      <c r="I67" s="55" t="s">
        <v>30</v>
      </c>
      <c r="J67" s="47">
        <v>3</v>
      </c>
    </row>
    <row r="68" spans="1:10" ht="23.25">
      <c r="A68" s="16"/>
      <c r="B68" s="16"/>
      <c r="C68" s="14">
        <v>48</v>
      </c>
      <c r="D68" s="54" t="s">
        <v>63</v>
      </c>
      <c r="E68" s="14"/>
      <c r="F68" s="14"/>
      <c r="G68" s="14"/>
      <c r="H68" s="14"/>
      <c r="I68" s="20" t="s">
        <v>50</v>
      </c>
      <c r="J68" s="47">
        <v>7.5</v>
      </c>
    </row>
    <row r="69" spans="1:10" ht="23.25">
      <c r="A69" s="16">
        <v>3942</v>
      </c>
      <c r="B69" s="16">
        <f>5106-6</f>
        <v>5100</v>
      </c>
      <c r="C69" s="14">
        <v>49</v>
      </c>
      <c r="D69" s="54" t="s">
        <v>63</v>
      </c>
      <c r="E69" s="14"/>
      <c r="F69" s="14"/>
      <c r="G69" s="14"/>
      <c r="H69" s="14"/>
      <c r="I69" s="20" t="s">
        <v>51</v>
      </c>
      <c r="J69" s="47">
        <v>12.5</v>
      </c>
    </row>
    <row r="70" spans="1:10" ht="23.25">
      <c r="A70" s="16">
        <v>5091</v>
      </c>
      <c r="B70" s="16">
        <f>5106-6</f>
        <v>5100</v>
      </c>
      <c r="C70" s="14">
        <v>50</v>
      </c>
      <c r="D70" s="54" t="s">
        <v>63</v>
      </c>
      <c r="E70" s="14"/>
      <c r="F70" s="14"/>
      <c r="G70" s="14"/>
      <c r="H70" s="14"/>
      <c r="I70" s="20" t="s">
        <v>34</v>
      </c>
      <c r="J70" s="47">
        <v>18</v>
      </c>
    </row>
    <row r="71" spans="1:10" ht="23.25">
      <c r="A71" s="16"/>
      <c r="B71" s="16">
        <f>5106-6</f>
        <v>5100</v>
      </c>
      <c r="C71" s="14">
        <v>51</v>
      </c>
      <c r="D71" s="54" t="s">
        <v>64</v>
      </c>
      <c r="E71" s="14"/>
      <c r="F71" s="14"/>
      <c r="G71" s="14"/>
      <c r="H71" s="14"/>
      <c r="I71" s="20" t="s">
        <v>49</v>
      </c>
      <c r="J71" s="47">
        <v>4</v>
      </c>
    </row>
    <row r="72" spans="1:10" ht="23.25">
      <c r="A72" s="16"/>
      <c r="B72" s="16">
        <f>5106-6</f>
        <v>5100</v>
      </c>
      <c r="C72" s="14">
        <v>52</v>
      </c>
      <c r="D72" s="17" t="s">
        <v>64</v>
      </c>
      <c r="E72" s="14"/>
      <c r="F72" s="14"/>
      <c r="G72" s="14"/>
      <c r="H72" s="14"/>
      <c r="I72" s="55" t="s">
        <v>54</v>
      </c>
      <c r="J72" s="47">
        <v>8.5</v>
      </c>
    </row>
    <row r="73" spans="1:10" ht="23.25">
      <c r="A73" s="16"/>
      <c r="B73" s="16"/>
      <c r="C73" s="14">
        <v>53</v>
      </c>
      <c r="D73" s="17" t="s">
        <v>64</v>
      </c>
      <c r="E73" s="14"/>
      <c r="F73" s="14"/>
      <c r="G73" s="14"/>
      <c r="H73" s="14"/>
      <c r="I73" s="20" t="s">
        <v>33</v>
      </c>
      <c r="J73" s="47">
        <v>12.5</v>
      </c>
    </row>
    <row r="74" spans="1:10" ht="23.25">
      <c r="A74" s="16">
        <v>2665</v>
      </c>
      <c r="B74" s="16">
        <f>2702-2</f>
        <v>2700</v>
      </c>
      <c r="C74" s="14">
        <v>54</v>
      </c>
      <c r="D74" s="17" t="s">
        <v>64</v>
      </c>
      <c r="E74" s="14"/>
      <c r="F74" s="14"/>
      <c r="G74" s="14"/>
      <c r="H74" s="14"/>
      <c r="I74" s="20" t="s">
        <v>34</v>
      </c>
      <c r="J74" s="47">
        <v>18</v>
      </c>
    </row>
    <row r="75" spans="1:10" ht="23.25">
      <c r="A75" s="16">
        <v>3402</v>
      </c>
      <c r="B75" s="16">
        <f>3439-39</f>
        <v>3400</v>
      </c>
      <c r="C75" s="14">
        <v>55</v>
      </c>
      <c r="D75" s="17" t="s">
        <v>65</v>
      </c>
      <c r="E75" s="14"/>
      <c r="F75" s="14"/>
      <c r="G75" s="14"/>
      <c r="H75" s="14"/>
      <c r="I75" s="55" t="s">
        <v>25</v>
      </c>
      <c r="J75" s="47">
        <v>3</v>
      </c>
    </row>
    <row r="76" spans="1:10" ht="23.25">
      <c r="A76" s="16">
        <v>4232</v>
      </c>
      <c r="B76" s="16">
        <f>4269+31</f>
        <v>4300</v>
      </c>
      <c r="C76" s="14">
        <v>56</v>
      </c>
      <c r="D76" s="17" t="s">
        <v>65</v>
      </c>
      <c r="E76" s="14"/>
      <c r="F76" s="14"/>
      <c r="G76" s="14"/>
      <c r="H76" s="14"/>
      <c r="I76" s="20" t="s">
        <v>54</v>
      </c>
      <c r="J76" s="47">
        <v>6.5</v>
      </c>
    </row>
    <row r="77" spans="1:10" ht="23.25">
      <c r="A77" s="16"/>
      <c r="B77" s="16"/>
      <c r="C77" s="14">
        <v>57</v>
      </c>
      <c r="D77" s="17" t="s">
        <v>65</v>
      </c>
      <c r="E77" s="14"/>
      <c r="F77" s="14"/>
      <c r="G77" s="14"/>
      <c r="H77" s="14"/>
      <c r="I77" s="20" t="s">
        <v>33</v>
      </c>
      <c r="J77" s="47">
        <v>11</v>
      </c>
    </row>
    <row r="78" spans="1:10" ht="23.25">
      <c r="A78" s="16"/>
      <c r="B78" s="16">
        <f>4269+31</f>
        <v>4300</v>
      </c>
      <c r="C78" s="14">
        <v>58</v>
      </c>
      <c r="D78" s="17" t="s">
        <v>65</v>
      </c>
      <c r="E78" s="14"/>
      <c r="F78" s="14"/>
      <c r="G78" s="14"/>
      <c r="H78" s="14"/>
      <c r="I78" s="20" t="s">
        <v>34</v>
      </c>
      <c r="J78" s="47">
        <v>17</v>
      </c>
    </row>
    <row r="79" spans="1:10" ht="23.25">
      <c r="A79" s="16"/>
      <c r="B79" s="16">
        <f>4269+31</f>
        <v>4300</v>
      </c>
      <c r="C79" s="14">
        <v>59</v>
      </c>
      <c r="D79" s="17" t="s">
        <v>66</v>
      </c>
      <c r="E79" s="14"/>
      <c r="F79" s="14"/>
      <c r="G79" s="14"/>
      <c r="H79" s="14"/>
      <c r="I79" s="55" t="s">
        <v>25</v>
      </c>
      <c r="J79" s="47">
        <v>2.5</v>
      </c>
    </row>
    <row r="80" spans="1:10" ht="23.25">
      <c r="A80" s="16">
        <v>3214</v>
      </c>
      <c r="B80" s="16">
        <f>3200</f>
        <v>3200</v>
      </c>
      <c r="C80" s="14">
        <v>60</v>
      </c>
      <c r="D80" s="17" t="s">
        <v>66</v>
      </c>
      <c r="E80" s="14"/>
      <c r="F80" s="14"/>
      <c r="G80" s="14"/>
      <c r="H80" s="14"/>
      <c r="I80" s="55" t="s">
        <v>29</v>
      </c>
      <c r="J80" s="47">
        <v>5</v>
      </c>
    </row>
    <row r="81" spans="1:10" ht="23.25">
      <c r="A81" s="16">
        <v>4168</v>
      </c>
      <c r="B81" s="16">
        <v>4200</v>
      </c>
      <c r="C81" s="14">
        <v>61</v>
      </c>
      <c r="D81" s="17" t="s">
        <v>66</v>
      </c>
      <c r="E81" s="14"/>
      <c r="F81" s="14"/>
      <c r="G81" s="14"/>
      <c r="H81" s="14"/>
      <c r="I81" s="55" t="s">
        <v>33</v>
      </c>
      <c r="J81" s="47">
        <v>11</v>
      </c>
    </row>
    <row r="82" spans="1:10" ht="23.25">
      <c r="A82" s="16"/>
      <c r="B82" s="16"/>
      <c r="C82" s="14">
        <v>62</v>
      </c>
      <c r="D82" s="17" t="s">
        <v>66</v>
      </c>
      <c r="E82" s="14"/>
      <c r="F82" s="14"/>
      <c r="G82" s="14"/>
      <c r="H82" s="14"/>
      <c r="I82" s="55" t="s">
        <v>34</v>
      </c>
      <c r="J82" s="47">
        <v>18</v>
      </c>
    </row>
    <row r="83" spans="1:10" ht="23.25">
      <c r="A83" s="16"/>
      <c r="B83" s="16"/>
      <c r="C83" s="14">
        <v>63</v>
      </c>
      <c r="D83" s="54" t="s">
        <v>66</v>
      </c>
      <c r="E83" s="14"/>
      <c r="F83" s="14"/>
      <c r="G83" s="14"/>
      <c r="H83" s="14"/>
      <c r="I83" s="22" t="s">
        <v>27</v>
      </c>
      <c r="J83" s="47">
        <v>26</v>
      </c>
    </row>
    <row r="84" spans="1:10" ht="23.25">
      <c r="A84" s="16"/>
      <c r="B84" s="16"/>
      <c r="C84" s="14">
        <v>64</v>
      </c>
      <c r="D84" s="54" t="s">
        <v>67</v>
      </c>
      <c r="E84" s="14"/>
      <c r="F84" s="14"/>
      <c r="G84" s="14"/>
      <c r="H84" s="14"/>
      <c r="I84" s="55" t="s">
        <v>25</v>
      </c>
      <c r="J84" s="47">
        <v>4</v>
      </c>
    </row>
    <row r="85" spans="1:10" ht="23.25">
      <c r="A85" s="16"/>
      <c r="B85" s="16"/>
      <c r="C85" s="14">
        <v>65</v>
      </c>
      <c r="D85" s="54" t="s">
        <v>67</v>
      </c>
      <c r="E85" s="14"/>
      <c r="F85" s="14"/>
      <c r="G85" s="14"/>
      <c r="H85" s="14"/>
      <c r="I85" s="55" t="s">
        <v>29</v>
      </c>
      <c r="J85" s="47">
        <v>8.5</v>
      </c>
    </row>
    <row r="86" spans="1:10" ht="23.25">
      <c r="A86" s="16"/>
      <c r="B86" s="16"/>
      <c r="C86" s="14">
        <v>66</v>
      </c>
      <c r="D86" s="54" t="s">
        <v>67</v>
      </c>
      <c r="E86" s="14"/>
      <c r="F86" s="14"/>
      <c r="G86" s="14"/>
      <c r="H86" s="14"/>
      <c r="I86" s="55" t="s">
        <v>33</v>
      </c>
      <c r="J86" s="47">
        <v>16</v>
      </c>
    </row>
    <row r="87" spans="1:10" ht="23.25">
      <c r="A87" s="16"/>
      <c r="B87" s="16"/>
      <c r="C87" s="14">
        <v>67</v>
      </c>
      <c r="D87" s="54" t="s">
        <v>67</v>
      </c>
      <c r="E87" s="14"/>
      <c r="F87" s="14"/>
      <c r="G87" s="14"/>
      <c r="H87" s="14"/>
      <c r="I87" s="55" t="s">
        <v>34</v>
      </c>
      <c r="J87" s="47">
        <v>23</v>
      </c>
    </row>
    <row r="88" spans="1:10" ht="23.25">
      <c r="A88" s="16"/>
      <c r="B88" s="16"/>
      <c r="C88" s="14">
        <v>68</v>
      </c>
      <c r="D88" s="54" t="s">
        <v>67</v>
      </c>
      <c r="E88" s="14"/>
      <c r="F88" s="14"/>
      <c r="G88" s="14"/>
      <c r="H88" s="14"/>
      <c r="I88" s="22" t="s">
        <v>27</v>
      </c>
      <c r="J88" s="47">
        <v>33</v>
      </c>
    </row>
    <row r="89" spans="1:10" ht="23.25">
      <c r="A89" s="16"/>
      <c r="B89" s="16"/>
      <c r="C89" s="14">
        <v>69</v>
      </c>
      <c r="D89" s="54" t="s">
        <v>75</v>
      </c>
      <c r="E89" s="14"/>
      <c r="F89" s="14"/>
      <c r="G89" s="14"/>
      <c r="H89" s="14"/>
      <c r="I89" s="20" t="s">
        <v>32</v>
      </c>
      <c r="J89" s="47">
        <v>1.5</v>
      </c>
    </row>
    <row r="90" spans="1:10" ht="23.25">
      <c r="A90" s="16"/>
      <c r="B90" s="16"/>
      <c r="C90" s="14">
        <v>70</v>
      </c>
      <c r="D90" s="54" t="s">
        <v>75</v>
      </c>
      <c r="E90" s="14"/>
      <c r="F90" s="14"/>
      <c r="G90" s="14"/>
      <c r="H90" s="14"/>
      <c r="I90" s="20" t="s">
        <v>55</v>
      </c>
      <c r="J90" s="47">
        <v>5</v>
      </c>
    </row>
    <row r="91" spans="1:10" ht="23.25">
      <c r="A91" s="16"/>
      <c r="B91" s="16"/>
      <c r="C91" s="14">
        <v>71</v>
      </c>
      <c r="D91" s="54" t="s">
        <v>75</v>
      </c>
      <c r="E91" s="14"/>
      <c r="F91" s="14"/>
      <c r="G91" s="14"/>
      <c r="H91" s="14"/>
      <c r="I91" s="22" t="s">
        <v>56</v>
      </c>
      <c r="J91" s="47">
        <v>8.5</v>
      </c>
    </row>
    <row r="92" spans="1:10" ht="23.25">
      <c r="A92" s="16"/>
      <c r="B92" s="16"/>
      <c r="C92" s="14">
        <v>72</v>
      </c>
      <c r="D92" s="54" t="s">
        <v>75</v>
      </c>
      <c r="E92" s="14"/>
      <c r="F92" s="14"/>
      <c r="G92" s="14"/>
      <c r="H92" s="14"/>
      <c r="I92" s="22" t="s">
        <v>57</v>
      </c>
      <c r="J92" s="47">
        <v>15</v>
      </c>
    </row>
    <row r="93" spans="1:10" ht="23.25">
      <c r="A93" s="16"/>
      <c r="B93" s="16"/>
      <c r="C93" s="14">
        <v>73</v>
      </c>
      <c r="D93" s="54" t="s">
        <v>75</v>
      </c>
      <c r="E93" s="14"/>
      <c r="F93" s="14"/>
      <c r="G93" s="14"/>
      <c r="H93" s="14"/>
      <c r="I93" s="20" t="s">
        <v>58</v>
      </c>
      <c r="J93" s="47">
        <v>21</v>
      </c>
    </row>
    <row r="94" spans="1:10" ht="23.25">
      <c r="A94" s="16"/>
      <c r="B94" s="16"/>
      <c r="C94" s="14">
        <v>74</v>
      </c>
      <c r="D94" s="54" t="s">
        <v>75</v>
      </c>
      <c r="E94" s="14"/>
      <c r="F94" s="14"/>
      <c r="G94" s="14"/>
      <c r="H94" s="14"/>
      <c r="I94" s="22" t="s">
        <v>59</v>
      </c>
      <c r="J94" s="47">
        <v>32</v>
      </c>
    </row>
    <row r="95" spans="1:10" ht="23.25">
      <c r="A95" s="16"/>
      <c r="B95" s="16"/>
      <c r="C95" s="14">
        <v>75</v>
      </c>
      <c r="D95" s="54" t="s">
        <v>75</v>
      </c>
      <c r="E95" s="14"/>
      <c r="F95" s="14"/>
      <c r="G95" s="14"/>
      <c r="H95" s="14"/>
      <c r="I95" s="55" t="s">
        <v>60</v>
      </c>
      <c r="J95" s="47">
        <v>48</v>
      </c>
    </row>
    <row r="96" spans="1:10" ht="23.25">
      <c r="A96" s="16"/>
      <c r="B96" s="16"/>
      <c r="C96" s="14">
        <v>76</v>
      </c>
      <c r="D96" s="17" t="s">
        <v>74</v>
      </c>
      <c r="E96" s="14"/>
      <c r="F96" s="14"/>
      <c r="G96" s="14"/>
      <c r="H96" s="14"/>
      <c r="I96" s="20" t="s">
        <v>32</v>
      </c>
      <c r="J96" s="47">
        <v>1.5</v>
      </c>
    </row>
    <row r="97" spans="1:10" ht="23.25">
      <c r="A97" s="16"/>
      <c r="B97" s="16"/>
      <c r="C97" s="14">
        <v>77</v>
      </c>
      <c r="D97" s="17" t="s">
        <v>74</v>
      </c>
      <c r="E97" s="14"/>
      <c r="F97" s="14"/>
      <c r="G97" s="14"/>
      <c r="H97" s="14"/>
      <c r="I97" s="20" t="s">
        <v>55</v>
      </c>
      <c r="J97" s="47">
        <v>5</v>
      </c>
    </row>
    <row r="98" spans="1:10" ht="23.25">
      <c r="A98" s="16">
        <v>4312</v>
      </c>
      <c r="B98" s="16">
        <f>4257+43</f>
        <v>4300</v>
      </c>
      <c r="C98" s="14">
        <v>78</v>
      </c>
      <c r="D98" s="17" t="s">
        <v>74</v>
      </c>
      <c r="E98" s="14"/>
      <c r="F98" s="14"/>
      <c r="G98" s="14"/>
      <c r="H98" s="14"/>
      <c r="I98" s="22" t="s">
        <v>56</v>
      </c>
      <c r="J98" s="47">
        <v>7.5</v>
      </c>
    </row>
    <row r="99" spans="1:10" ht="23.25">
      <c r="A99" s="16">
        <v>7416</v>
      </c>
      <c r="B99" s="16">
        <v>7500</v>
      </c>
      <c r="C99" s="14">
        <v>79</v>
      </c>
      <c r="D99" s="17" t="s">
        <v>74</v>
      </c>
      <c r="E99" s="14"/>
      <c r="F99" s="14"/>
      <c r="G99" s="14"/>
      <c r="H99" s="14"/>
      <c r="I99" s="22" t="s">
        <v>57</v>
      </c>
      <c r="J99" s="47">
        <v>11</v>
      </c>
    </row>
    <row r="100" spans="1:10" ht="23.25">
      <c r="A100" s="16"/>
      <c r="B100" s="16">
        <v>7500</v>
      </c>
      <c r="C100" s="14">
        <v>80</v>
      </c>
      <c r="D100" s="17" t="s">
        <v>74</v>
      </c>
      <c r="E100" s="14"/>
      <c r="F100" s="14"/>
      <c r="G100" s="14"/>
      <c r="H100" s="14"/>
      <c r="I100" s="20" t="s">
        <v>58</v>
      </c>
      <c r="J100" s="47">
        <v>16</v>
      </c>
    </row>
    <row r="101" spans="1:10" ht="23.25">
      <c r="A101" s="16"/>
      <c r="B101" s="16"/>
      <c r="C101" s="14">
        <v>81</v>
      </c>
      <c r="D101" s="17" t="s">
        <v>74</v>
      </c>
      <c r="E101" s="14"/>
      <c r="F101" s="14"/>
      <c r="G101" s="14"/>
      <c r="H101" s="14"/>
      <c r="I101" s="22" t="s">
        <v>59</v>
      </c>
      <c r="J101" s="47">
        <v>22</v>
      </c>
    </row>
    <row r="102" spans="1:10" ht="23.25">
      <c r="A102" s="16"/>
      <c r="B102" s="16"/>
      <c r="C102" s="14">
        <v>82</v>
      </c>
      <c r="D102" s="17" t="s">
        <v>74</v>
      </c>
      <c r="E102" s="14"/>
      <c r="F102" s="14"/>
      <c r="G102" s="14"/>
      <c r="H102" s="14"/>
      <c r="I102" s="55" t="s">
        <v>61</v>
      </c>
      <c r="J102" s="47">
        <v>33</v>
      </c>
    </row>
    <row r="103" spans="1:10" ht="23.25">
      <c r="A103" s="16"/>
      <c r="B103" s="16"/>
      <c r="C103" s="14">
        <v>83</v>
      </c>
      <c r="D103" s="17" t="s">
        <v>74</v>
      </c>
      <c r="E103" s="14"/>
      <c r="F103" s="14"/>
      <c r="G103" s="14"/>
      <c r="H103" s="14"/>
      <c r="I103" s="20" t="s">
        <v>31</v>
      </c>
      <c r="J103" s="47">
        <v>275</v>
      </c>
    </row>
    <row r="104" spans="1:10" ht="23.25">
      <c r="A104" s="16"/>
      <c r="B104" s="16"/>
      <c r="C104" s="14">
        <v>84</v>
      </c>
      <c r="D104" s="17" t="s">
        <v>73</v>
      </c>
      <c r="E104" s="14"/>
      <c r="F104" s="14"/>
      <c r="G104" s="14"/>
      <c r="H104" s="14"/>
      <c r="I104" s="20" t="s">
        <v>32</v>
      </c>
      <c r="J104" s="47">
        <v>1</v>
      </c>
    </row>
    <row r="105" spans="1:10" ht="23.25">
      <c r="A105" s="16"/>
      <c r="B105" s="16"/>
      <c r="C105" s="14">
        <v>85</v>
      </c>
      <c r="D105" s="17" t="s">
        <v>73</v>
      </c>
      <c r="E105" s="14"/>
      <c r="F105" s="14"/>
      <c r="G105" s="14"/>
      <c r="H105" s="14"/>
      <c r="I105" s="20" t="s">
        <v>55</v>
      </c>
      <c r="J105" s="47">
        <v>4</v>
      </c>
    </row>
    <row r="106" spans="1:10" ht="23.25">
      <c r="A106" s="16"/>
      <c r="B106" s="16"/>
      <c r="C106" s="14">
        <v>86</v>
      </c>
      <c r="D106" s="17" t="s">
        <v>73</v>
      </c>
      <c r="E106" s="14"/>
      <c r="F106" s="14"/>
      <c r="G106" s="14"/>
      <c r="H106" s="14"/>
      <c r="I106" s="22" t="s">
        <v>56</v>
      </c>
      <c r="J106" s="47">
        <v>5.5</v>
      </c>
    </row>
    <row r="107" spans="1:10" ht="23.25">
      <c r="A107" s="16">
        <v>3580</v>
      </c>
      <c r="B107" s="16">
        <f>3827-27</f>
        <v>3800</v>
      </c>
      <c r="C107" s="14">
        <v>87</v>
      </c>
      <c r="D107" s="17" t="s">
        <v>73</v>
      </c>
      <c r="E107" s="14"/>
      <c r="F107" s="14"/>
      <c r="G107" s="14"/>
      <c r="H107" s="14"/>
      <c r="I107" s="22" t="s">
        <v>57</v>
      </c>
      <c r="J107" s="47">
        <v>7.5</v>
      </c>
    </row>
    <row r="108" spans="1:10" ht="23.25">
      <c r="A108" s="16"/>
      <c r="B108" s="16">
        <f>3827-27</f>
        <v>3800</v>
      </c>
      <c r="C108" s="14">
        <v>88</v>
      </c>
      <c r="D108" s="17" t="s">
        <v>73</v>
      </c>
      <c r="E108" s="14"/>
      <c r="F108" s="14"/>
      <c r="G108" s="14"/>
      <c r="H108" s="14"/>
      <c r="I108" s="20" t="s">
        <v>58</v>
      </c>
      <c r="J108" s="47">
        <v>12</v>
      </c>
    </row>
    <row r="109" spans="1:10" ht="23.25">
      <c r="A109" s="16"/>
      <c r="B109" s="16">
        <f>3827-27</f>
        <v>3800</v>
      </c>
      <c r="C109" s="14">
        <v>89</v>
      </c>
      <c r="D109" s="17" t="s">
        <v>73</v>
      </c>
      <c r="E109" s="14"/>
      <c r="F109" s="14"/>
      <c r="G109" s="14"/>
      <c r="H109" s="14"/>
      <c r="I109" s="22" t="s">
        <v>59</v>
      </c>
      <c r="J109" s="47">
        <v>17</v>
      </c>
    </row>
    <row r="110" spans="1:10" ht="23.25">
      <c r="A110" s="16">
        <v>2675</v>
      </c>
      <c r="B110" s="16">
        <f>2712-12</f>
        <v>2700</v>
      </c>
      <c r="C110" s="57">
        <v>90</v>
      </c>
      <c r="D110" s="17" t="s">
        <v>79</v>
      </c>
      <c r="E110" s="14"/>
      <c r="F110" s="14"/>
      <c r="G110" s="14"/>
      <c r="H110" s="14"/>
      <c r="I110" s="55" t="s">
        <v>80</v>
      </c>
      <c r="J110" s="47">
        <v>6</v>
      </c>
    </row>
    <row r="111" spans="1:10" ht="23.25">
      <c r="A111" s="16">
        <v>2512</v>
      </c>
      <c r="B111" s="16">
        <v>2600</v>
      </c>
      <c r="C111" s="57">
        <v>91</v>
      </c>
      <c r="D111" s="17" t="s">
        <v>79</v>
      </c>
      <c r="E111" s="14"/>
      <c r="F111" s="14"/>
      <c r="G111" s="14"/>
      <c r="H111" s="14"/>
      <c r="I111" s="20" t="s">
        <v>81</v>
      </c>
      <c r="J111" s="47">
        <v>10</v>
      </c>
    </row>
    <row r="112" spans="1:10" ht="23.25">
      <c r="A112" s="16">
        <v>3251</v>
      </c>
      <c r="B112" s="16">
        <v>3400</v>
      </c>
      <c r="C112" s="14"/>
      <c r="D112" s="54"/>
      <c r="E112" s="14"/>
      <c r="F112" s="14"/>
      <c r="G112" s="14"/>
      <c r="H112" s="14"/>
      <c r="I112" s="22"/>
      <c r="J112" s="47"/>
    </row>
    <row r="113" spans="1:10" ht="23.25">
      <c r="A113" s="16">
        <v>3979</v>
      </c>
      <c r="B113" s="16">
        <v>4000</v>
      </c>
      <c r="C113" s="14"/>
      <c r="D113" s="56" t="s">
        <v>18</v>
      </c>
      <c r="E113" s="14"/>
      <c r="F113" s="14"/>
      <c r="G113" s="14"/>
      <c r="H113" s="14"/>
      <c r="I113" s="55"/>
      <c r="J113" s="21"/>
    </row>
    <row r="114" spans="1:10" ht="23.25">
      <c r="A114" s="16">
        <v>9000</v>
      </c>
      <c r="C114" s="57">
        <v>1</v>
      </c>
      <c r="D114" s="17" t="s">
        <v>82</v>
      </c>
      <c r="E114" s="14"/>
      <c r="F114" s="14"/>
      <c r="G114" s="14"/>
      <c r="H114" s="14"/>
      <c r="I114" s="55" t="s">
        <v>13</v>
      </c>
      <c r="J114" s="50">
        <v>0.07</v>
      </c>
    </row>
    <row r="115" spans="1:10" ht="23.25">
      <c r="A115" s="16">
        <v>4809</v>
      </c>
      <c r="B115" s="16">
        <f>4754+46</f>
        <v>4800</v>
      </c>
      <c r="C115" s="14">
        <v>2</v>
      </c>
      <c r="D115" s="17" t="s">
        <v>16</v>
      </c>
      <c r="E115" s="14"/>
      <c r="F115" s="14"/>
      <c r="G115" s="14"/>
      <c r="H115" s="14"/>
      <c r="I115" s="55" t="s">
        <v>17</v>
      </c>
      <c r="J115" s="50">
        <v>0.07</v>
      </c>
    </row>
    <row r="116" spans="1:10" ht="23.25">
      <c r="A116" s="16">
        <v>4809</v>
      </c>
      <c r="B116" s="16">
        <f>4754+46</f>
        <v>4800</v>
      </c>
      <c r="C116" s="14">
        <v>3</v>
      </c>
      <c r="D116" s="17" t="s">
        <v>62</v>
      </c>
      <c r="E116" s="14"/>
      <c r="F116" s="14"/>
      <c r="G116" s="14"/>
      <c r="H116" s="14"/>
      <c r="I116" s="20" t="s">
        <v>13</v>
      </c>
      <c r="J116" s="50">
        <v>0.04</v>
      </c>
    </row>
    <row r="117" spans="1:10" ht="23.25">
      <c r="A117" s="16">
        <f>'[1]туя зап'!D28</f>
        <v>3810</v>
      </c>
      <c r="B117" s="16">
        <v>3800</v>
      </c>
      <c r="C117" s="14">
        <v>4</v>
      </c>
      <c r="D117" s="17" t="s">
        <v>69</v>
      </c>
      <c r="E117" s="14"/>
      <c r="F117" s="14"/>
      <c r="G117" s="14"/>
      <c r="H117" s="14"/>
      <c r="I117" s="55" t="s">
        <v>13</v>
      </c>
      <c r="J117" s="50">
        <v>0.07</v>
      </c>
    </row>
    <row r="118" spans="1:10" ht="23.25">
      <c r="A118" s="16">
        <f>'[1]туя зап'!H28</f>
        <v>5013</v>
      </c>
      <c r="B118" s="16">
        <v>5000</v>
      </c>
      <c r="C118" s="14">
        <v>5</v>
      </c>
      <c r="D118" s="17" t="s">
        <v>68</v>
      </c>
      <c r="E118" s="14"/>
      <c r="F118" s="14"/>
      <c r="G118" s="14"/>
      <c r="H118" s="14"/>
      <c r="I118" s="55" t="s">
        <v>17</v>
      </c>
      <c r="J118" s="50">
        <v>0.08</v>
      </c>
    </row>
    <row r="119" spans="1:10" ht="23.25">
      <c r="A119" s="16">
        <f>'[1]туя зап'!L28</f>
        <v>6051</v>
      </c>
      <c r="B119" s="16">
        <f>5970+30</f>
        <v>6000</v>
      </c>
      <c r="C119" s="14"/>
      <c r="D119" s="56" t="s">
        <v>19</v>
      </c>
      <c r="E119" s="14"/>
      <c r="F119" s="14"/>
      <c r="G119" s="14"/>
      <c r="H119" s="14"/>
      <c r="I119" s="55"/>
      <c r="J119" s="71"/>
    </row>
    <row r="120" spans="1:10" ht="23.25">
      <c r="A120" s="16">
        <f>'[1]туя зап'!P28</f>
        <v>7133</v>
      </c>
      <c r="B120" s="16">
        <v>7200</v>
      </c>
      <c r="C120" s="14">
        <v>1</v>
      </c>
      <c r="D120" s="17" t="s">
        <v>76</v>
      </c>
      <c r="E120" s="14"/>
      <c r="F120" s="14"/>
      <c r="G120" s="14"/>
      <c r="H120" s="14"/>
      <c r="I120" s="55" t="s">
        <v>14</v>
      </c>
      <c r="J120" s="50">
        <v>0.09</v>
      </c>
    </row>
    <row r="121" spans="1:10" ht="23.25">
      <c r="A121" s="16"/>
      <c r="B121" s="16"/>
      <c r="C121" s="14">
        <v>2</v>
      </c>
      <c r="D121" s="17" t="s">
        <v>16</v>
      </c>
      <c r="E121" s="14"/>
      <c r="F121" s="14"/>
      <c r="G121" s="14"/>
      <c r="H121" s="14"/>
      <c r="I121" s="20" t="s">
        <v>14</v>
      </c>
      <c r="J121" s="47">
        <v>0.09</v>
      </c>
    </row>
    <row r="122" spans="1:10" ht="23.25">
      <c r="A122" s="16">
        <v>2439</v>
      </c>
      <c r="B122" s="16">
        <f>2476+24</f>
        <v>2500</v>
      </c>
      <c r="C122" s="14">
        <v>3</v>
      </c>
      <c r="D122" s="17" t="s">
        <v>62</v>
      </c>
      <c r="E122" s="14"/>
      <c r="F122" s="14"/>
      <c r="G122" s="14"/>
      <c r="H122" s="14"/>
      <c r="I122" s="20" t="s">
        <v>14</v>
      </c>
      <c r="J122" s="47">
        <v>0.09</v>
      </c>
    </row>
    <row r="123" spans="1:10" ht="23.25">
      <c r="A123" s="58">
        <v>3263</v>
      </c>
      <c r="B123" s="58">
        <v>3300</v>
      </c>
      <c r="C123" s="14">
        <v>4</v>
      </c>
      <c r="D123" s="17" t="s">
        <v>68</v>
      </c>
      <c r="E123" s="14"/>
      <c r="F123" s="14"/>
      <c r="G123" s="14"/>
      <c r="H123" s="14"/>
      <c r="I123" s="20" t="s">
        <v>14</v>
      </c>
      <c r="J123" s="47">
        <v>0.12</v>
      </c>
    </row>
    <row r="124" spans="1:10" s="64" customFormat="1" ht="23.25">
      <c r="A124" s="46">
        <v>2596</v>
      </c>
      <c r="B124" s="46">
        <f>2716-16</f>
        <v>2700</v>
      </c>
      <c r="C124" s="60"/>
      <c r="D124" s="61"/>
      <c r="E124" s="60"/>
      <c r="F124" s="60"/>
      <c r="G124" s="60"/>
      <c r="H124" s="60"/>
      <c r="I124" s="62"/>
      <c r="J124" s="63"/>
    </row>
    <row r="125" spans="1:10" s="64" customFormat="1" ht="23.25">
      <c r="A125" s="46"/>
      <c r="B125" s="46">
        <f>2716-16</f>
        <v>2700</v>
      </c>
      <c r="C125" s="60"/>
      <c r="D125" s="61"/>
      <c r="E125" s="60"/>
      <c r="F125" s="60"/>
      <c r="G125" s="60" t="s">
        <v>2</v>
      </c>
      <c r="H125" s="60" t="s">
        <v>10</v>
      </c>
      <c r="I125" s="65"/>
      <c r="J125" s="63"/>
    </row>
    <row r="126" spans="1:10" ht="15.75">
      <c r="A126" s="59">
        <v>4354</v>
      </c>
      <c r="B126" s="59">
        <f>4369+31</f>
        <v>4400</v>
      </c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6">
        <v>5502</v>
      </c>
      <c r="B127" s="16">
        <f>5517-17</f>
        <v>5500</v>
      </c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6">
        <v>7053</v>
      </c>
      <c r="B128" s="16">
        <f>7068+32</f>
        <v>7100</v>
      </c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6">
        <v>8476</v>
      </c>
      <c r="B129" s="16">
        <f>8491+9</f>
        <v>8500</v>
      </c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6">
        <v>10420</v>
      </c>
      <c r="B130" s="16">
        <f>10435-35</f>
        <v>10400</v>
      </c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6"/>
      <c r="B131" s="16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6"/>
      <c r="B132" s="16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6">
        <v>3552</v>
      </c>
      <c r="B133" s="16">
        <f>3108-8</f>
        <v>3100</v>
      </c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6">
        <v>4064</v>
      </c>
      <c r="B134" s="16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6">
        <v>5511</v>
      </c>
      <c r="B135" s="16">
        <f>5067+33</f>
        <v>5100</v>
      </c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6">
        <v>6782</v>
      </c>
      <c r="B136" s="16">
        <f>6372+28</f>
        <v>6400</v>
      </c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6">
        <v>8517</v>
      </c>
      <c r="B137" s="16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6">
        <v>5564</v>
      </c>
      <c r="B138" s="16">
        <f>5579+21</f>
        <v>5600</v>
      </c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6"/>
      <c r="B139" s="16">
        <f>4431-31</f>
        <v>4400</v>
      </c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6"/>
      <c r="B140" s="16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6">
        <v>4326</v>
      </c>
      <c r="B141" s="16">
        <f>4338-38</f>
        <v>4300</v>
      </c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6">
        <v>5683</v>
      </c>
      <c r="B142" s="16">
        <f>5696+4</f>
        <v>5700</v>
      </c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6">
        <v>6390</v>
      </c>
      <c r="B143" s="16">
        <f>6403-3</f>
        <v>6400</v>
      </c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6"/>
      <c r="B144" s="16">
        <f>6403-3</f>
        <v>6400</v>
      </c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6"/>
      <c r="B145" s="16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6"/>
      <c r="B146" s="16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6"/>
      <c r="B147" s="16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6">
        <f>'[1]сеянцы барбариса'!D24</f>
        <v>244</v>
      </c>
      <c r="B148" s="16">
        <v>236</v>
      </c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6">
        <f>'[1]сеянцы ясеня'!D24</f>
        <v>524</v>
      </c>
      <c r="B149" s="16">
        <v>564</v>
      </c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6">
        <f>'[1]каштан конский'!D26</f>
        <v>1470</v>
      </c>
      <c r="B150" s="16">
        <v>1485</v>
      </c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6">
        <f>'[1]сеянцы сосны'!D24</f>
        <v>37</v>
      </c>
      <c r="B151" s="18">
        <v>38</v>
      </c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6"/>
      <c r="B152" s="18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6">
        <f>'[1]сеянцы ели'!D22</f>
        <v>50</v>
      </c>
      <c r="B153" s="18">
        <v>61</v>
      </c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6">
        <v>18</v>
      </c>
      <c r="C154" s="3"/>
      <c r="D154" s="3"/>
      <c r="E154" s="3"/>
      <c r="F154" s="3"/>
      <c r="G154" s="3"/>
      <c r="H154" s="3"/>
      <c r="I154" s="3"/>
      <c r="J154" s="3"/>
    </row>
    <row r="155" ht="15.75">
      <c r="I155" s="3"/>
    </row>
    <row r="156" ht="15.75">
      <c r="I156" s="3"/>
    </row>
    <row r="157" ht="15.75">
      <c r="I157" s="3"/>
    </row>
    <row r="158" ht="15.75">
      <c r="I158" s="3"/>
    </row>
    <row r="159" ht="15.75">
      <c r="I159" s="3"/>
    </row>
    <row r="160" ht="15.75">
      <c r="I160" s="3"/>
    </row>
    <row r="161" ht="15.75">
      <c r="I161" s="3"/>
    </row>
    <row r="162" ht="15.75">
      <c r="I162" s="3"/>
    </row>
  </sheetData>
  <sheetProtection/>
  <mergeCells count="6">
    <mergeCell ref="I1:J1"/>
    <mergeCell ref="D3:J3"/>
    <mergeCell ref="I5:J5"/>
    <mergeCell ref="A8:B8"/>
    <mergeCell ref="A9:B9"/>
    <mergeCell ref="D9:J9"/>
  </mergeCells>
  <printOptions/>
  <pageMargins left="0.7480314960629921" right="0.1968503937007874" top="0.2362204724409449" bottom="0.1968503937007874" header="0.1968503937007874" footer="0.1968503937007874"/>
  <pageSetup blackAndWhite="1" horizontalDpi="600" verticalDpi="600" orientation="portrait" paperSize="9" scale="60" r:id="rId1"/>
  <rowBreaks count="2" manualBreakCount="2">
    <brk id="66" min="1" max="9" man="1"/>
    <brk id="123" min="1" max="9" man="1"/>
  </rowBreaks>
  <colBreaks count="1" manualBreakCount="1">
    <brk id="1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29"/>
      <c r="C1" s="30"/>
      <c r="D1" s="38"/>
      <c r="E1" s="38"/>
    </row>
    <row r="2" spans="2:5" ht="12.75">
      <c r="B2" s="29"/>
      <c r="C2" s="30"/>
      <c r="D2" s="38"/>
      <c r="E2" s="38"/>
    </row>
    <row r="3" spans="2:5" ht="12.75">
      <c r="B3" s="31"/>
      <c r="C3" s="31"/>
      <c r="D3" s="39"/>
      <c r="E3" s="39"/>
    </row>
    <row r="4" spans="2:5" ht="12.75">
      <c r="B4" s="32"/>
      <c r="C4" s="31"/>
      <c r="D4" s="39"/>
      <c r="E4" s="39"/>
    </row>
    <row r="5" spans="2:5" ht="12.75">
      <c r="B5" s="31"/>
      <c r="C5" s="31"/>
      <c r="D5" s="39"/>
      <c r="E5" s="39"/>
    </row>
    <row r="6" spans="2:5" ht="12.75">
      <c r="B6" s="29"/>
      <c r="C6" s="30"/>
      <c r="D6" s="38"/>
      <c r="E6" s="40"/>
    </row>
    <row r="7" spans="2:5" ht="13.5" thickBot="1">
      <c r="B7" s="31"/>
      <c r="C7" s="31"/>
      <c r="D7" s="39"/>
      <c r="E7" s="39"/>
    </row>
    <row r="8" spans="2:5" ht="12.75">
      <c r="B8" s="33"/>
      <c r="C8" s="34"/>
      <c r="D8" s="41"/>
      <c r="E8" s="42"/>
    </row>
    <row r="9" spans="2:5" ht="12.75">
      <c r="B9" s="35"/>
      <c r="C9" s="31"/>
      <c r="D9" s="39"/>
      <c r="E9" s="43"/>
    </row>
    <row r="10" spans="2:5" ht="12.75">
      <c r="B10" s="35"/>
      <c r="C10" s="31"/>
      <c r="D10" s="39"/>
      <c r="E10" s="43"/>
    </row>
    <row r="11" spans="2:5" ht="12.75">
      <c r="B11" s="35"/>
      <c r="C11" s="31"/>
      <c r="D11" s="39"/>
      <c r="E11" s="43"/>
    </row>
    <row r="12" spans="2:5" ht="13.5" thickBot="1">
      <c r="B12" s="36"/>
      <c r="C12" s="37"/>
      <c r="D12" s="44"/>
      <c r="E12" s="45"/>
    </row>
    <row r="13" spans="2:5" ht="12.75">
      <c r="B13" s="31"/>
      <c r="C13" s="31"/>
      <c r="D13" s="39"/>
      <c r="E13" s="39"/>
    </row>
    <row r="14" spans="2:5" ht="12.75">
      <c r="B14" s="31"/>
      <c r="C14" s="31"/>
      <c r="D14" s="39"/>
      <c r="E14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АСУП</cp:lastModifiedBy>
  <cp:lastPrinted>2023-05-15T11:15:45Z</cp:lastPrinted>
  <dcterms:created xsi:type="dcterms:W3CDTF">1996-10-08T23:32:33Z</dcterms:created>
  <dcterms:modified xsi:type="dcterms:W3CDTF">2023-06-20T07:06:48Z</dcterms:modified>
  <cp:category/>
  <cp:version/>
  <cp:contentType/>
  <cp:contentStatus/>
</cp:coreProperties>
</file>